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oogledrive\lazy anthology\"/>
    </mc:Choice>
  </mc:AlternateContent>
  <xr:revisionPtr revIDLastSave="0" documentId="13_ncr:1_{586D0264-4EC7-4B95-A108-667433D89A92}" xr6:coauthVersionLast="47" xr6:coauthVersionMax="47" xr10:uidLastSave="{00000000-0000-0000-0000-000000000000}"/>
  <bookViews>
    <workbookView xWindow="38280" yWindow="1695" windowWidth="29040" windowHeight="17520" xr2:uid="{BD5289D1-021B-497C-A538-C9582FC0E5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4" i="1" l="1"/>
  <c r="U56" i="1"/>
  <c r="U57" i="1"/>
  <c r="U55" i="1"/>
  <c r="U53" i="1"/>
  <c r="U8" i="1"/>
  <c r="U7" i="1"/>
  <c r="U50" i="1"/>
  <c r="U49" i="1"/>
  <c r="U48" i="1"/>
  <c r="U47" i="1"/>
  <c r="U24" i="1"/>
  <c r="U34" i="1"/>
  <c r="U27" i="1"/>
  <c r="U33" i="1" s="1"/>
  <c r="U13" i="1"/>
  <c r="W28" i="1" s="1"/>
  <c r="U9" i="1"/>
  <c r="U37" i="1"/>
  <c r="U30" i="1"/>
  <c r="W54" i="1" l="1"/>
  <c r="W57" i="1"/>
  <c r="W47" i="1"/>
  <c r="W48" i="1"/>
  <c r="W49" i="1"/>
  <c r="W50" i="1"/>
  <c r="W53" i="1"/>
  <c r="W55" i="1"/>
  <c r="W56" i="1"/>
  <c r="W29" i="1"/>
  <c r="W33" i="1"/>
  <c r="W34" i="1"/>
  <c r="W30" i="1"/>
  <c r="W39" i="1"/>
  <c r="W37" i="1"/>
  <c r="W35" i="1"/>
  <c r="W22" i="1"/>
  <c r="W36" i="1"/>
  <c r="W23" i="1"/>
  <c r="W27" i="1"/>
</calcChain>
</file>

<file path=xl/sharedStrings.xml><?xml version="1.0" encoding="utf-8"?>
<sst xmlns="http://schemas.openxmlformats.org/spreadsheetml/2006/main" count="106" uniqueCount="39">
  <si>
    <t>mm</t>
  </si>
  <si>
    <t>kneep</t>
  </si>
  <si>
    <t>paginas</t>
  </si>
  <si>
    <t>pagina afmeting</t>
  </si>
  <si>
    <t>bepaalt de dikte van de rug</t>
  </si>
  <si>
    <t>Ansi Letter = 216 x 279 mm</t>
  </si>
  <si>
    <t>bij Pumbo vul je dit in bij project gegevens</t>
  </si>
  <si>
    <t>1. Document</t>
  </si>
  <si>
    <t>2. Omslag / Cover</t>
  </si>
  <si>
    <t>papiersoort</t>
  </si>
  <si>
    <t>machine coated</t>
  </si>
  <si>
    <t xml:space="preserve">  w</t>
  </si>
  <si>
    <t xml:space="preserve">  h</t>
  </si>
  <si>
    <t xml:space="preserve">  x</t>
  </si>
  <si>
    <t xml:space="preserve">  y</t>
  </si>
  <si>
    <t>px</t>
  </si>
  <si>
    <t xml:space="preserve">  x1</t>
  </si>
  <si>
    <t xml:space="preserve">  x2</t>
  </si>
  <si>
    <t>Na het invullen van bovenstaande (blauwe) velden genereert Pumbo de afmetingen voor de cover</t>
  </si>
  <si>
    <t>rug / gutter</t>
  </si>
  <si>
    <t>neem deze hieronder over (rode velden), inclusief 3 mm afloop (conform Adobe Photoshop)</t>
  </si>
  <si>
    <t xml:space="preserve">  aspect</t>
  </si>
  <si>
    <t>Pumbo gebruikt altijd 3 mm</t>
  </si>
  <si>
    <t>afmeting INCLUSIEF afloop / bleed</t>
  </si>
  <si>
    <t>afloop / bleed</t>
  </si>
  <si>
    <t>ja</t>
  </si>
  <si>
    <t>moet gekozen worden na het uploaden</t>
  </si>
  <si>
    <t>overslag / fold</t>
  </si>
  <si>
    <t>DPI</t>
  </si>
  <si>
    <t>px / inch</t>
  </si>
  <si>
    <t>kies de juiste DPI, alle px maten worden nu uitgerekend</t>
  </si>
  <si>
    <t>px / mm</t>
  </si>
  <si>
    <t>afmetingen / size (incl. overslag / fold)</t>
  </si>
  <si>
    <t>Delen bij de omslag raken verloren door afloop / bleed</t>
  </si>
  <si>
    <t>Ga ervan uit dat de helft van de kneep verloren raakt, en dat er ca. 3 mm verschuiving kan optreden</t>
  </si>
  <si>
    <t>effectief voorzijde met bleed / effective front with bleed</t>
  </si>
  <si>
    <t>na snijden</t>
  </si>
  <si>
    <t>215.9 x 279.4 mm binnenwerk -&gt; 2898 x 1907 px -&gt; 490.7 x 322.9 mm buitenwerk</t>
  </si>
  <si>
    <t>omslag marker / fold marker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</si>
</sst>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1" fontId="4" fillId="0" borderId="0" xfId="0" applyNumberFormat="1" applyFont="1"/>
    <xf numFmtId="1" fontId="0" fillId="0" borderId="0" xfId="0" applyNumberFormat="1"/>
    <xf numFmtId="1" fontId="2" fillId="2" borderId="0" xfId="0" applyNumberFormat="1" applyFont="1" applyFill="1"/>
    <xf numFmtId="164" fontId="4" fillId="0" borderId="0" xfId="0" applyNumberFormat="1" applyFont="1"/>
    <xf numFmtId="165" fontId="5" fillId="3" borderId="0" xfId="0" applyNumberFormat="1" applyFont="1" applyFill="1"/>
    <xf numFmtId="165" fontId="2" fillId="2" borderId="0" xfId="0" applyNumberFormat="1" applyFont="1" applyFill="1"/>
    <xf numFmtId="165" fontId="4" fillId="0" borderId="0" xfId="0" applyNumberFormat="1" applyFont="1"/>
    <xf numFmtId="165" fontId="0" fillId="0" borderId="0" xfId="0" applyNumberFormat="1"/>
    <xf numFmtId="166" fontId="4" fillId="0" borderId="0" xfId="0" applyNumberFormat="1" applyFont="1"/>
    <xf numFmtId="0" fontId="0" fillId="5" borderId="0" xfId="0" applyFill="1"/>
    <xf numFmtId="1" fontId="7" fillId="4" borderId="0" xfId="1" applyNumberFormat="1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E0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17</xdr:col>
      <xdr:colOff>0</xdr:colOff>
      <xdr:row>39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96CFB6-AD62-8685-548C-ABCFF437FA0D}"/>
            </a:ext>
          </a:extLst>
        </xdr:cNvPr>
        <xdr:cNvSpPr/>
      </xdr:nvSpPr>
      <xdr:spPr>
        <a:xfrm>
          <a:off x="180975" y="190500"/>
          <a:ext cx="5467350" cy="36195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D4C27FA-5D4B-898B-2403-5F1618A95EED}"/>
            </a:ext>
          </a:extLst>
        </xdr:cNvPr>
        <xdr:cNvSpPr/>
      </xdr:nvSpPr>
      <xdr:spPr>
        <a:xfrm>
          <a:off x="361950" y="381000"/>
          <a:ext cx="5715000" cy="3238500"/>
        </a:xfrm>
        <a:prstGeom prst="rect">
          <a:avLst/>
        </a:prstGeom>
        <a:solidFill>
          <a:srgbClr val="FE0AD5">
            <a:alpha val="24706"/>
          </a:srgbClr>
        </a:solidFill>
        <a:ln w="254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DADC690-857F-049C-6F7E-E2AEEB057F61}"/>
            </a:ext>
          </a:extLst>
        </xdr:cNvPr>
        <xdr:cNvSpPr/>
      </xdr:nvSpPr>
      <xdr:spPr>
        <a:xfrm>
          <a:off x="3343275" y="190500"/>
          <a:ext cx="361950" cy="3619500"/>
        </a:xfrm>
        <a:prstGeom prst="rect">
          <a:avLst/>
        </a:prstGeom>
        <a:solidFill>
          <a:srgbClr val="FFFF00">
            <a:alpha val="75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</xdr:col>
      <xdr:colOff>91440</xdr:colOff>
      <xdr:row>38</xdr:row>
      <xdr:rowOff>85725</xdr:rowOff>
    </xdr:from>
    <xdr:to>
      <xdr:col>18</xdr:col>
      <xdr:colOff>485775</xdr:colOff>
      <xdr:row>38</xdr:row>
      <xdr:rowOff>116205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FF13B4E-83FA-708E-F7A6-D90C47795754}"/>
            </a:ext>
          </a:extLst>
        </xdr:cNvPr>
        <xdr:cNvCxnSpPr/>
      </xdr:nvCxnSpPr>
      <xdr:spPr>
        <a:xfrm flipH="1">
          <a:off x="5196840" y="6057900"/>
          <a:ext cx="1118235" cy="304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104775</xdr:colOff>
      <xdr:row>35</xdr:row>
      <xdr:rowOff>57150</xdr:rowOff>
    </xdr:from>
    <xdr:to>
      <xdr:col>18</xdr:col>
      <xdr:colOff>510540</xdr:colOff>
      <xdr:row>38</xdr:row>
      <xdr:rowOff>76200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E556166-3B63-1274-F53D-CDD1607CC859}"/>
            </a:ext>
          </a:extLst>
        </xdr:cNvPr>
        <xdr:cNvCxnSpPr/>
      </xdr:nvCxnSpPr>
      <xdr:spPr>
        <a:xfrm flipH="1" flipV="1">
          <a:off x="5572125" y="5486400"/>
          <a:ext cx="767715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53340</xdr:colOff>
      <xdr:row>25</xdr:row>
      <xdr:rowOff>133350</xdr:rowOff>
    </xdr:from>
    <xdr:to>
      <xdr:col>18</xdr:col>
      <xdr:colOff>485775</xdr:colOff>
      <xdr:row>35</xdr:row>
      <xdr:rowOff>11430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1928B13-9F86-32B0-048C-447294D083F6}"/>
            </a:ext>
          </a:extLst>
        </xdr:cNvPr>
        <xdr:cNvCxnSpPr/>
      </xdr:nvCxnSpPr>
      <xdr:spPr>
        <a:xfrm flipH="1">
          <a:off x="2967990" y="3752850"/>
          <a:ext cx="3347085" cy="16878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39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7DB8900-5591-5A11-EAC3-400AF09E0033}"/>
            </a:ext>
          </a:extLst>
        </xdr:cNvPr>
        <xdr:cNvSpPr/>
      </xdr:nvSpPr>
      <xdr:spPr>
        <a:xfrm>
          <a:off x="2536031" y="190500"/>
          <a:ext cx="178594" cy="3619500"/>
        </a:xfrm>
        <a:prstGeom prst="rect">
          <a:avLst/>
        </a:prstGeom>
        <a:solidFill>
          <a:srgbClr val="FFFF00">
            <a:alpha val="25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</xdr:col>
      <xdr:colOff>178593</xdr:colOff>
      <xdr:row>20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3038290-50A1-E26F-C434-A153068D32CA}"/>
            </a:ext>
          </a:extLst>
        </xdr:cNvPr>
        <xdr:cNvSpPr/>
      </xdr:nvSpPr>
      <xdr:spPr>
        <a:xfrm>
          <a:off x="3071812" y="190500"/>
          <a:ext cx="178594" cy="3619500"/>
        </a:xfrm>
        <a:prstGeom prst="rect">
          <a:avLst/>
        </a:prstGeom>
        <a:solidFill>
          <a:srgbClr val="FFFF00">
            <a:alpha val="25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</xdr:col>
      <xdr:colOff>104775</xdr:colOff>
      <xdr:row>31</xdr:row>
      <xdr:rowOff>152400</xdr:rowOff>
    </xdr:from>
    <xdr:to>
      <xdr:col>18</xdr:col>
      <xdr:colOff>434340</xdr:colOff>
      <xdr:row>37</xdr:row>
      <xdr:rowOff>85725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395905B5-39FB-28A4-6A90-178C05DA4120}"/>
            </a:ext>
          </a:extLst>
        </xdr:cNvPr>
        <xdr:cNvCxnSpPr/>
      </xdr:nvCxnSpPr>
      <xdr:spPr>
        <a:xfrm flipH="1">
          <a:off x="3200400" y="6057900"/>
          <a:ext cx="3063240" cy="1076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21</xdr:row>
      <xdr:rowOff>66674</xdr:rowOff>
    </xdr:from>
    <xdr:to>
      <xdr:col>6</xdr:col>
      <xdr:colOff>523876</xdr:colOff>
      <xdr:row>37</xdr:row>
      <xdr:rowOff>104775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89AD107E-6966-5199-AF94-427CD26C998F}"/>
            </a:ext>
          </a:extLst>
        </xdr:cNvPr>
        <xdr:cNvSpPr/>
      </xdr:nvSpPr>
      <xdr:spPr>
        <a:xfrm>
          <a:off x="447676" y="4067174"/>
          <a:ext cx="2019300" cy="3086101"/>
        </a:xfrm>
        <a:prstGeom prst="rect">
          <a:avLst/>
        </a:prstGeom>
        <a:solidFill>
          <a:srgbClr val="FE0AD5">
            <a:alpha val="25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</xdr:col>
      <xdr:colOff>428625</xdr:colOff>
      <xdr:row>37</xdr:row>
      <xdr:rowOff>28575</xdr:rowOff>
    </xdr:from>
    <xdr:to>
      <xdr:col>18</xdr:col>
      <xdr:colOff>523875</xdr:colOff>
      <xdr:row>51</xdr:row>
      <xdr:rowOff>47625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3AF9B887-5358-6F95-FC76-ABB132340E0A}"/>
            </a:ext>
          </a:extLst>
        </xdr:cNvPr>
        <xdr:cNvCxnSpPr/>
      </xdr:nvCxnSpPr>
      <xdr:spPr>
        <a:xfrm flipH="1" flipV="1">
          <a:off x="2371725" y="7077075"/>
          <a:ext cx="3981450" cy="268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38</xdr:row>
      <xdr:rowOff>19050</xdr:rowOff>
    </xdr:from>
    <xdr:to>
      <xdr:col>18</xdr:col>
      <xdr:colOff>485775</xdr:colOff>
      <xdr:row>45</xdr:row>
      <xdr:rowOff>76200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1155B1B6-BB0F-EC8B-EBE3-B3601853527E}"/>
            </a:ext>
          </a:extLst>
        </xdr:cNvPr>
        <xdr:cNvCxnSpPr/>
      </xdr:nvCxnSpPr>
      <xdr:spPr>
        <a:xfrm flipH="1" flipV="1">
          <a:off x="4286250" y="6534150"/>
          <a:ext cx="2028825" cy="1685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21</xdr:row>
      <xdr:rowOff>9525</xdr:rowOff>
    </xdr:from>
    <xdr:to>
      <xdr:col>18</xdr:col>
      <xdr:colOff>555308</xdr:colOff>
      <xdr:row>21</xdr:row>
      <xdr:rowOff>66199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6ACC4DA-2921-29BC-1892-D41DA56E907A}"/>
            </a:ext>
          </a:extLst>
        </xdr:cNvPr>
        <xdr:cNvCxnSpPr/>
      </xdr:nvCxnSpPr>
      <xdr:spPr>
        <a:xfrm flipH="1" flipV="1">
          <a:off x="5657850" y="4010025"/>
          <a:ext cx="726758" cy="566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76201</xdr:colOff>
      <xdr:row>21</xdr:row>
      <xdr:rowOff>66674</xdr:rowOff>
    </xdr:from>
    <xdr:to>
      <xdr:col>15</xdr:col>
      <xdr:colOff>85726</xdr:colOff>
      <xdr:row>37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9B83476-119B-B8FA-4CBB-59F0FC6E3CF9}"/>
            </a:ext>
          </a:extLst>
        </xdr:cNvPr>
        <xdr:cNvSpPr/>
      </xdr:nvSpPr>
      <xdr:spPr>
        <a:xfrm>
          <a:off x="3352801" y="4067174"/>
          <a:ext cx="2019300" cy="3086101"/>
        </a:xfrm>
        <a:prstGeom prst="rect">
          <a:avLst/>
        </a:prstGeom>
        <a:solidFill>
          <a:srgbClr val="FE0AD5">
            <a:alpha val="25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323850</xdr:colOff>
      <xdr:row>45</xdr:row>
      <xdr:rowOff>47624</xdr:rowOff>
    </xdr:from>
    <xdr:to>
      <xdr:col>18</xdr:col>
      <xdr:colOff>542925</xdr:colOff>
      <xdr:row>46</xdr:row>
      <xdr:rowOff>76199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304163F-D53F-5684-2E78-1CEF01AA2254}"/>
            </a:ext>
          </a:extLst>
        </xdr:cNvPr>
        <xdr:cNvSpPr/>
      </xdr:nvSpPr>
      <xdr:spPr>
        <a:xfrm flipV="1">
          <a:off x="6153150" y="8620124"/>
          <a:ext cx="219075" cy="219075"/>
        </a:xfrm>
        <a:prstGeom prst="rect">
          <a:avLst/>
        </a:prstGeom>
        <a:solidFill>
          <a:srgbClr val="FE0AD5">
            <a:alpha val="24706"/>
          </a:srgbClr>
        </a:solidFill>
        <a:ln w="254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314325</xdr:colOff>
      <xdr:row>25</xdr:row>
      <xdr:rowOff>28575</xdr:rowOff>
    </xdr:from>
    <xdr:to>
      <xdr:col>18</xdr:col>
      <xdr:colOff>533400</xdr:colOff>
      <xdr:row>26</xdr:row>
      <xdr:rowOff>85725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9635B24-4E20-668C-F953-7B13A508DF80}"/>
            </a:ext>
          </a:extLst>
        </xdr:cNvPr>
        <xdr:cNvSpPr/>
      </xdr:nvSpPr>
      <xdr:spPr>
        <a:xfrm>
          <a:off x="6143625" y="4791075"/>
          <a:ext cx="219075" cy="247650"/>
        </a:xfrm>
        <a:prstGeom prst="rect">
          <a:avLst/>
        </a:prstGeom>
        <a:solidFill>
          <a:srgbClr val="FFFF00">
            <a:alpha val="75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330993</xdr:colOff>
      <xdr:row>31</xdr:row>
      <xdr:rowOff>19050</xdr:rowOff>
    </xdr:from>
    <xdr:to>
      <xdr:col>18</xdr:col>
      <xdr:colOff>542925</xdr:colOff>
      <xdr:row>32</xdr:row>
      <xdr:rowOff>114300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1EF214E-EA10-363D-3A93-D6285AD96C24}"/>
            </a:ext>
          </a:extLst>
        </xdr:cNvPr>
        <xdr:cNvSpPr/>
      </xdr:nvSpPr>
      <xdr:spPr>
        <a:xfrm>
          <a:off x="6160293" y="5924550"/>
          <a:ext cx="211932" cy="285750"/>
        </a:xfrm>
        <a:prstGeom prst="rect">
          <a:avLst/>
        </a:prstGeom>
        <a:solidFill>
          <a:srgbClr val="FFFF00">
            <a:alpha val="25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330993</xdr:colOff>
      <xdr:row>32</xdr:row>
      <xdr:rowOff>142875</xdr:rowOff>
    </xdr:from>
    <xdr:to>
      <xdr:col>18</xdr:col>
      <xdr:colOff>542925</xdr:colOff>
      <xdr:row>34</xdr:row>
      <xdr:rowOff>47625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5EECA72D-6094-45F3-79AB-971C64D5BA17}"/>
            </a:ext>
          </a:extLst>
        </xdr:cNvPr>
        <xdr:cNvSpPr/>
      </xdr:nvSpPr>
      <xdr:spPr>
        <a:xfrm>
          <a:off x="6160293" y="6238875"/>
          <a:ext cx="211932" cy="285750"/>
        </a:xfrm>
        <a:prstGeom prst="rect">
          <a:avLst/>
        </a:prstGeom>
        <a:solidFill>
          <a:srgbClr val="FFFF00">
            <a:alpha val="25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361949</xdr:colOff>
      <xdr:row>51</xdr:row>
      <xdr:rowOff>76200</xdr:rowOff>
    </xdr:from>
    <xdr:to>
      <xdr:col>18</xdr:col>
      <xdr:colOff>552450</xdr:colOff>
      <xdr:row>52</xdr:row>
      <xdr:rowOff>66675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C462ED9-2593-6EBB-A297-DCE12FB12D31}"/>
            </a:ext>
          </a:extLst>
        </xdr:cNvPr>
        <xdr:cNvSpPr/>
      </xdr:nvSpPr>
      <xdr:spPr>
        <a:xfrm>
          <a:off x="6191249" y="9791700"/>
          <a:ext cx="190501" cy="180975"/>
        </a:xfrm>
        <a:prstGeom prst="rect">
          <a:avLst/>
        </a:prstGeom>
        <a:solidFill>
          <a:srgbClr val="FE0AD5">
            <a:alpha val="25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361949</xdr:colOff>
      <xdr:row>52</xdr:row>
      <xdr:rowOff>142875</xdr:rowOff>
    </xdr:from>
    <xdr:to>
      <xdr:col>18</xdr:col>
      <xdr:colOff>552450</xdr:colOff>
      <xdr:row>53</xdr:row>
      <xdr:rowOff>133350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5275A91F-871F-1C83-0DC8-1630793F60FC}"/>
            </a:ext>
          </a:extLst>
        </xdr:cNvPr>
        <xdr:cNvSpPr/>
      </xdr:nvSpPr>
      <xdr:spPr>
        <a:xfrm>
          <a:off x="6191249" y="10048875"/>
          <a:ext cx="190501" cy="180975"/>
        </a:xfrm>
        <a:prstGeom prst="rect">
          <a:avLst/>
        </a:prstGeom>
        <a:solidFill>
          <a:srgbClr val="FE0AD5">
            <a:alpha val="25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361949</xdr:colOff>
      <xdr:row>51</xdr:row>
      <xdr:rowOff>66675</xdr:rowOff>
    </xdr:from>
    <xdr:to>
      <xdr:col>18</xdr:col>
      <xdr:colOff>552450</xdr:colOff>
      <xdr:row>52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00547C1-530F-6907-E28C-5368981F3EFC}"/>
            </a:ext>
          </a:extLst>
        </xdr:cNvPr>
        <xdr:cNvSpPr/>
      </xdr:nvSpPr>
      <xdr:spPr>
        <a:xfrm>
          <a:off x="6191249" y="9782175"/>
          <a:ext cx="190501" cy="180975"/>
        </a:xfrm>
        <a:prstGeom prst="rect">
          <a:avLst/>
        </a:prstGeom>
        <a:solidFill>
          <a:srgbClr val="FE0AD5">
            <a:alpha val="25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361949</xdr:colOff>
      <xdr:row>52</xdr:row>
      <xdr:rowOff>133350</xdr:rowOff>
    </xdr:from>
    <xdr:to>
      <xdr:col>18</xdr:col>
      <xdr:colOff>552450</xdr:colOff>
      <xdr:row>53</xdr:row>
      <xdr:rowOff>123825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2B2FD7CA-2662-7F33-A0C1-3C435FF304BD}"/>
            </a:ext>
          </a:extLst>
        </xdr:cNvPr>
        <xdr:cNvSpPr/>
      </xdr:nvSpPr>
      <xdr:spPr>
        <a:xfrm>
          <a:off x="6191249" y="10039350"/>
          <a:ext cx="190501" cy="180975"/>
        </a:xfrm>
        <a:prstGeom prst="rect">
          <a:avLst/>
        </a:prstGeom>
        <a:solidFill>
          <a:srgbClr val="FE0AD5">
            <a:alpha val="25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BB00-1B6A-4BFF-B8FE-FFD678E8E920}">
  <dimension ref="B2:AB165"/>
  <sheetViews>
    <sheetView tabSelected="1" topLeftCell="A18" zoomScaleNormal="100" workbookViewId="0">
      <selection activeCell="W54" sqref="W54"/>
    </sheetView>
  </sheetViews>
  <sheetFormatPr defaultRowHeight="15" x14ac:dyDescent="0.25"/>
  <cols>
    <col min="1" max="4" width="2.7109375" customWidth="1"/>
    <col min="8" max="11" width="2.7109375" customWidth="1"/>
    <col min="15" max="18" width="2.7109375" customWidth="1"/>
    <col min="20" max="20" width="17.85546875" customWidth="1"/>
    <col min="21" max="21" width="8.28515625" customWidth="1"/>
    <col min="22" max="22" width="5.85546875" customWidth="1"/>
    <col min="23" max="23" width="8.28515625" customWidth="1"/>
    <col min="24" max="24" width="5.85546875" customWidth="1"/>
  </cols>
  <sheetData>
    <row r="2" spans="2:28" x14ac:dyDescent="0.25">
      <c r="B2" t="s">
        <v>7</v>
      </c>
      <c r="T2" t="s">
        <v>2</v>
      </c>
      <c r="U2" s="11">
        <v>215</v>
      </c>
      <c r="Y2" s="3" t="s">
        <v>4</v>
      </c>
      <c r="Z2" s="3"/>
      <c r="AA2" s="3"/>
      <c r="AB2" s="3"/>
    </row>
    <row r="3" spans="2:28" x14ac:dyDescent="0.25">
      <c r="T3" t="s">
        <v>9</v>
      </c>
      <c r="U3" s="11">
        <v>120</v>
      </c>
      <c r="V3" s="2" t="s">
        <v>10</v>
      </c>
      <c r="Y3" s="3" t="s">
        <v>4</v>
      </c>
      <c r="Z3" s="3"/>
      <c r="AA3" s="3"/>
      <c r="AB3" s="3"/>
    </row>
    <row r="4" spans="2:28" x14ac:dyDescent="0.25">
      <c r="T4" t="s">
        <v>3</v>
      </c>
      <c r="Y4" s="3" t="s">
        <v>6</v>
      </c>
      <c r="Z4" s="3"/>
      <c r="AA4" s="3"/>
      <c r="AB4" s="3"/>
    </row>
    <row r="5" spans="2:28" x14ac:dyDescent="0.25">
      <c r="T5" t="s">
        <v>11</v>
      </c>
      <c r="U5" s="11">
        <v>215.9</v>
      </c>
      <c r="V5" t="s">
        <v>0</v>
      </c>
      <c r="Y5" s="3" t="s">
        <v>23</v>
      </c>
      <c r="Z5" s="3"/>
      <c r="AA5" s="3"/>
      <c r="AB5" s="3"/>
    </row>
    <row r="6" spans="2:28" x14ac:dyDescent="0.25">
      <c r="T6" t="s">
        <v>12</v>
      </c>
      <c r="U6" s="11">
        <v>279.39999999999998</v>
      </c>
      <c r="V6" t="s">
        <v>0</v>
      </c>
      <c r="Y6" s="3" t="s">
        <v>5</v>
      </c>
      <c r="Z6" s="3"/>
      <c r="AA6" s="3"/>
      <c r="AB6" s="3"/>
    </row>
    <row r="7" spans="2:28" x14ac:dyDescent="0.25">
      <c r="T7" t="s">
        <v>11</v>
      </c>
      <c r="U7" s="12">
        <f>U5-U10*2</f>
        <v>209.9</v>
      </c>
      <c r="V7" t="s">
        <v>0</v>
      </c>
      <c r="W7" s="7"/>
      <c r="Y7" s="3" t="s">
        <v>36</v>
      </c>
      <c r="Z7" s="3"/>
      <c r="AA7" s="3"/>
      <c r="AB7" s="3"/>
    </row>
    <row r="8" spans="2:28" x14ac:dyDescent="0.25">
      <c r="T8" t="s">
        <v>12</v>
      </c>
      <c r="U8" s="12">
        <f>U6-U10*2</f>
        <v>273.39999999999998</v>
      </c>
      <c r="V8" t="s">
        <v>0</v>
      </c>
      <c r="W8" s="7"/>
      <c r="Y8" s="3" t="s">
        <v>36</v>
      </c>
      <c r="Z8" s="3"/>
      <c r="AA8" s="3"/>
      <c r="AB8" s="3"/>
    </row>
    <row r="9" spans="2:28" x14ac:dyDescent="0.25">
      <c r="T9" t="s">
        <v>21</v>
      </c>
      <c r="U9" s="14">
        <f>U6/U5</f>
        <v>1.2941176470588234</v>
      </c>
      <c r="Y9" s="3"/>
      <c r="Z9" s="3"/>
      <c r="AA9" s="3"/>
      <c r="AB9" s="3"/>
    </row>
    <row r="10" spans="2:28" x14ac:dyDescent="0.25">
      <c r="T10" t="s">
        <v>24</v>
      </c>
      <c r="U10" s="11">
        <v>3</v>
      </c>
      <c r="V10" t="s">
        <v>0</v>
      </c>
      <c r="Y10" s="3" t="s">
        <v>22</v>
      </c>
      <c r="Z10" s="3"/>
      <c r="AA10" s="3"/>
      <c r="AB10" s="3"/>
    </row>
    <row r="11" spans="2:28" x14ac:dyDescent="0.25">
      <c r="T11" t="s">
        <v>24</v>
      </c>
      <c r="U11" s="5" t="s">
        <v>25</v>
      </c>
      <c r="Y11" s="3" t="s">
        <v>26</v>
      </c>
      <c r="Z11" s="3"/>
      <c r="AA11" s="3"/>
      <c r="AB11" s="3"/>
    </row>
    <row r="12" spans="2:28" x14ac:dyDescent="0.25">
      <c r="T12" t="s">
        <v>28</v>
      </c>
      <c r="U12" s="8">
        <v>150</v>
      </c>
      <c r="V12" t="s">
        <v>29</v>
      </c>
      <c r="Y12" s="3" t="s">
        <v>30</v>
      </c>
      <c r="Z12" s="3"/>
      <c r="AA12" s="3"/>
      <c r="AB12" s="3"/>
    </row>
    <row r="13" spans="2:28" x14ac:dyDescent="0.25">
      <c r="U13" s="14">
        <f>U12/2.54/10</f>
        <v>5.9055118110236222</v>
      </c>
      <c r="V13" t="s">
        <v>31</v>
      </c>
      <c r="Y13" s="3"/>
      <c r="Z13" s="3"/>
      <c r="AA13" s="3"/>
      <c r="AB13" s="3"/>
    </row>
    <row r="14" spans="2:28" x14ac:dyDescent="0.25">
      <c r="U14" s="2"/>
      <c r="Z14" s="3"/>
      <c r="AA14" s="3"/>
      <c r="AB14" s="3"/>
    </row>
    <row r="15" spans="2:28" x14ac:dyDescent="0.25">
      <c r="T15" t="s">
        <v>18</v>
      </c>
      <c r="U15" s="2"/>
      <c r="Z15" s="3"/>
      <c r="AA15" s="3"/>
      <c r="AB15" s="3"/>
    </row>
    <row r="16" spans="2:28" x14ac:dyDescent="0.25">
      <c r="T16" t="s">
        <v>20</v>
      </c>
      <c r="U16" s="2"/>
      <c r="Z16" s="3"/>
      <c r="AA16" s="3"/>
      <c r="AB16" s="3"/>
    </row>
    <row r="17" spans="2:28" x14ac:dyDescent="0.25">
      <c r="U17" s="2"/>
      <c r="Z17" s="3"/>
      <c r="AA17" s="3"/>
      <c r="AB17" s="3"/>
    </row>
    <row r="18" spans="2:28" x14ac:dyDescent="0.25">
      <c r="B18" t="s">
        <v>8</v>
      </c>
      <c r="Z18" s="3"/>
      <c r="AA18" s="3"/>
      <c r="AB18" s="3"/>
    </row>
    <row r="19" spans="2:28" x14ac:dyDescent="0.25">
      <c r="Y19" s="3"/>
      <c r="Z19" s="3"/>
      <c r="AA19" s="3"/>
      <c r="AB19" s="3"/>
    </row>
    <row r="20" spans="2:28" x14ac:dyDescent="0.25">
      <c r="Y20" s="3"/>
      <c r="Z20" s="3"/>
      <c r="AA20" s="3"/>
      <c r="AB20" s="3"/>
    </row>
    <row r="21" spans="2:28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T21" t="s">
        <v>32</v>
      </c>
      <c r="Y21" s="3"/>
      <c r="Z21" s="3"/>
      <c r="AA21" s="3"/>
      <c r="AB21" s="3"/>
    </row>
    <row r="22" spans="2:28" x14ac:dyDescent="0.25">
      <c r="B22" s="15"/>
      <c r="Q22" s="15"/>
      <c r="T22" t="s">
        <v>11</v>
      </c>
      <c r="U22" s="10">
        <v>490.8</v>
      </c>
      <c r="V22" t="s">
        <v>0</v>
      </c>
      <c r="W22" s="16">
        <f>U22*$U$13</f>
        <v>2898.4251968503941</v>
      </c>
      <c r="X22" t="s">
        <v>15</v>
      </c>
      <c r="Y22" s="3" t="s">
        <v>37</v>
      </c>
      <c r="Z22" s="3"/>
      <c r="AA22" s="3"/>
      <c r="AB22" s="3"/>
    </row>
    <row r="23" spans="2:28" x14ac:dyDescent="0.25">
      <c r="B23" s="15"/>
      <c r="Q23" s="15"/>
      <c r="T23" t="s">
        <v>12</v>
      </c>
      <c r="U23" s="10">
        <v>323</v>
      </c>
      <c r="V23" t="s">
        <v>0</v>
      </c>
      <c r="W23" s="16">
        <f>U23*$U$13</f>
        <v>1907.48031496063</v>
      </c>
      <c r="X23" t="s">
        <v>15</v>
      </c>
      <c r="Y23" s="3"/>
      <c r="Z23" s="3"/>
      <c r="AA23" s="3"/>
      <c r="AB23" s="3"/>
    </row>
    <row r="24" spans="2:28" x14ac:dyDescent="0.25">
      <c r="B24" s="15"/>
      <c r="Q24" s="15"/>
      <c r="T24" t="s">
        <v>21</v>
      </c>
      <c r="U24" s="9">
        <f>U23/U22</f>
        <v>0.65810920945395268</v>
      </c>
      <c r="W24" s="6"/>
      <c r="Y24" s="3"/>
      <c r="Z24" s="3"/>
      <c r="AA24" s="3"/>
      <c r="AB24" s="3"/>
    </row>
    <row r="25" spans="2:28" x14ac:dyDescent="0.25">
      <c r="B25" s="15"/>
      <c r="Q25" s="15"/>
      <c r="W25" s="6"/>
      <c r="Y25" s="3"/>
      <c r="Z25" s="3"/>
      <c r="AA25" s="3"/>
      <c r="AB25" s="3"/>
    </row>
    <row r="26" spans="2:28" x14ac:dyDescent="0.25">
      <c r="B26" s="15"/>
      <c r="Q26" s="15"/>
      <c r="T26" t="s">
        <v>19</v>
      </c>
      <c r="U26" s="4"/>
      <c r="W26" s="6"/>
      <c r="Y26" s="3"/>
      <c r="Z26" s="3"/>
      <c r="AA26" s="3"/>
      <c r="AB26" s="3"/>
    </row>
    <row r="27" spans="2:28" x14ac:dyDescent="0.25">
      <c r="B27" s="15"/>
      <c r="Q27" s="15"/>
      <c r="T27" t="s">
        <v>13</v>
      </c>
      <c r="U27" s="12">
        <f>U22/2-U29/2</f>
        <v>237</v>
      </c>
      <c r="V27" t="s">
        <v>0</v>
      </c>
      <c r="W27" s="16">
        <f>U27*$U$13</f>
        <v>1399.6062992125985</v>
      </c>
      <c r="X27" t="s">
        <v>15</v>
      </c>
      <c r="Y27" s="3"/>
      <c r="Z27" s="3"/>
      <c r="AA27" s="3"/>
      <c r="AB27" s="3"/>
    </row>
    <row r="28" spans="2:28" x14ac:dyDescent="0.25">
      <c r="B28" s="15"/>
      <c r="Q28" s="15"/>
      <c r="T28" t="s">
        <v>14</v>
      </c>
      <c r="U28" s="12">
        <v>0</v>
      </c>
      <c r="V28" t="s">
        <v>0</v>
      </c>
      <c r="W28" s="16">
        <f>U28*$U$13</f>
        <v>0</v>
      </c>
      <c r="X28" t="s">
        <v>15</v>
      </c>
      <c r="Y28" s="3"/>
      <c r="Z28" s="3"/>
      <c r="AA28" s="3"/>
      <c r="AB28" s="3"/>
    </row>
    <row r="29" spans="2:28" x14ac:dyDescent="0.25">
      <c r="B29" s="15"/>
      <c r="Q29" s="15"/>
      <c r="T29" t="s">
        <v>11</v>
      </c>
      <c r="U29" s="10">
        <v>16.8</v>
      </c>
      <c r="V29" t="s">
        <v>0</v>
      </c>
      <c r="W29" s="16">
        <f>U29*$U$13</f>
        <v>99.212598425196859</v>
      </c>
      <c r="X29" t="s">
        <v>15</v>
      </c>
      <c r="Y29" s="3"/>
      <c r="Z29" s="3"/>
      <c r="AA29" s="3"/>
      <c r="AB29" s="3"/>
    </row>
    <row r="30" spans="2:28" x14ac:dyDescent="0.25">
      <c r="B30" s="15"/>
      <c r="Q30" s="15"/>
      <c r="T30" t="s">
        <v>12</v>
      </c>
      <c r="U30" s="13">
        <f>U23</f>
        <v>323</v>
      </c>
      <c r="V30" t="s">
        <v>0</v>
      </c>
      <c r="W30" s="16">
        <f>U30*$U$13</f>
        <v>1907.48031496063</v>
      </c>
      <c r="X30" t="s">
        <v>15</v>
      </c>
      <c r="Y30" s="3"/>
      <c r="Z30" s="3"/>
      <c r="AA30" s="3"/>
      <c r="AB30" s="3"/>
    </row>
    <row r="31" spans="2:28" x14ac:dyDescent="0.25">
      <c r="B31" s="15"/>
      <c r="Q31" s="15"/>
      <c r="W31" s="6"/>
      <c r="Y31" s="3"/>
      <c r="Z31" s="3"/>
      <c r="AA31" s="3"/>
      <c r="AB31" s="3"/>
    </row>
    <row r="32" spans="2:28" x14ac:dyDescent="0.25">
      <c r="B32" s="15"/>
      <c r="Q32" s="15"/>
      <c r="T32" t="s">
        <v>1</v>
      </c>
      <c r="W32" s="6"/>
      <c r="Y32" s="3"/>
      <c r="Z32" s="3"/>
      <c r="AA32" s="3"/>
      <c r="AB32" s="3"/>
    </row>
    <row r="33" spans="2:28" x14ac:dyDescent="0.25">
      <c r="B33" s="15"/>
      <c r="Q33" s="15"/>
      <c r="T33" t="s">
        <v>16</v>
      </c>
      <c r="U33" s="12">
        <f>U27-U36</f>
        <v>227</v>
      </c>
      <c r="V33" t="s">
        <v>0</v>
      </c>
      <c r="W33" s="16">
        <f>U33*$U$13</f>
        <v>1340.5511811023623</v>
      </c>
      <c r="X33" t="s">
        <v>15</v>
      </c>
      <c r="Y33" s="3"/>
      <c r="Z33" s="3"/>
      <c r="AA33" s="3"/>
      <c r="AB33" s="3"/>
    </row>
    <row r="34" spans="2:28" x14ac:dyDescent="0.25">
      <c r="B34" s="15"/>
      <c r="Q34" s="15"/>
      <c r="T34" t="s">
        <v>17</v>
      </c>
      <c r="U34" s="12">
        <f>U22/2+U29/2</f>
        <v>253.8</v>
      </c>
      <c r="V34" t="s">
        <v>0</v>
      </c>
      <c r="W34" s="16">
        <f>U34*$U$13</f>
        <v>1498.8188976377953</v>
      </c>
      <c r="X34" t="s">
        <v>15</v>
      </c>
      <c r="Y34" s="3"/>
      <c r="Z34" s="3"/>
      <c r="AA34" s="3"/>
      <c r="AB34" s="3"/>
    </row>
    <row r="35" spans="2:28" x14ac:dyDescent="0.25">
      <c r="B35" s="15"/>
      <c r="Q35" s="15"/>
      <c r="T35" t="s">
        <v>14</v>
      </c>
      <c r="U35" s="12">
        <v>0</v>
      </c>
      <c r="V35" t="s">
        <v>0</v>
      </c>
      <c r="W35" s="16">
        <f>U35*$U$13</f>
        <v>0</v>
      </c>
      <c r="X35" t="s">
        <v>15</v>
      </c>
      <c r="Y35" s="3"/>
      <c r="Z35" s="3"/>
      <c r="AA35" s="3"/>
      <c r="AB35" s="3"/>
    </row>
    <row r="36" spans="2:28" x14ac:dyDescent="0.25">
      <c r="B36" s="15"/>
      <c r="Q36" s="15"/>
      <c r="T36" t="s">
        <v>11</v>
      </c>
      <c r="U36" s="10">
        <v>10</v>
      </c>
      <c r="V36" t="s">
        <v>0</v>
      </c>
      <c r="W36" s="16">
        <f>U36*$U$13</f>
        <v>59.055118110236222</v>
      </c>
      <c r="X36" t="s">
        <v>15</v>
      </c>
      <c r="Y36" s="3"/>
      <c r="Z36" s="3"/>
      <c r="AA36" s="3"/>
      <c r="AB36" s="3"/>
    </row>
    <row r="37" spans="2:28" x14ac:dyDescent="0.25">
      <c r="B37" s="15"/>
      <c r="Q37" s="15"/>
      <c r="T37" t="s">
        <v>12</v>
      </c>
      <c r="U37" s="12">
        <f>U23</f>
        <v>323</v>
      </c>
      <c r="V37" t="s">
        <v>0</v>
      </c>
      <c r="W37" s="16">
        <f>U37*$U$13</f>
        <v>1907.48031496063</v>
      </c>
      <c r="X37" t="s">
        <v>15</v>
      </c>
      <c r="Y37" s="3"/>
      <c r="Z37" s="3"/>
      <c r="AA37" s="3"/>
      <c r="AB37" s="3"/>
    </row>
    <row r="38" spans="2:28" x14ac:dyDescent="0.25">
      <c r="B38" s="15"/>
      <c r="Q38" s="15"/>
      <c r="W38" s="7"/>
      <c r="Y38" s="3"/>
      <c r="Z38" s="3"/>
      <c r="AA38" s="3"/>
      <c r="AB38" s="3"/>
    </row>
    <row r="39" spans="2:28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T39" t="s">
        <v>27</v>
      </c>
      <c r="U39" s="10">
        <v>19</v>
      </c>
      <c r="V39" t="s">
        <v>0</v>
      </c>
      <c r="W39" s="6">
        <f>U39*$U$13</f>
        <v>112.20472440944883</v>
      </c>
      <c r="X39" t="s">
        <v>15</v>
      </c>
      <c r="Y39" s="3"/>
      <c r="Z39" s="3"/>
      <c r="AA39" s="3"/>
      <c r="AB39" s="3"/>
    </row>
    <row r="40" spans="2:28" x14ac:dyDescent="0.25">
      <c r="Y40" s="3"/>
      <c r="Z40" s="3"/>
      <c r="AA40" s="3"/>
      <c r="AB40" s="3"/>
    </row>
    <row r="41" spans="2:28" x14ac:dyDescent="0.25">
      <c r="Y41" s="3"/>
      <c r="Z41" s="3"/>
      <c r="AA41" s="3"/>
      <c r="AB41" s="3"/>
    </row>
    <row r="42" spans="2:28" x14ac:dyDescent="0.25">
      <c r="T42" t="s">
        <v>33</v>
      </c>
      <c r="Y42" s="3"/>
      <c r="Z42" s="3"/>
      <c r="AA42" s="3"/>
      <c r="AB42" s="3"/>
    </row>
    <row r="43" spans="2:28" x14ac:dyDescent="0.25">
      <c r="T43" t="s">
        <v>34</v>
      </c>
      <c r="Y43" s="3"/>
      <c r="Z43" s="3"/>
      <c r="AA43" s="3"/>
      <c r="AB43" s="3"/>
    </row>
    <row r="44" spans="2:28" x14ac:dyDescent="0.25">
      <c r="Y44" s="3"/>
      <c r="Z44" s="3"/>
      <c r="AA44" s="3"/>
      <c r="AB44" s="3"/>
    </row>
    <row r="45" spans="2:28" x14ac:dyDescent="0.25">
      <c r="Y45" s="3"/>
      <c r="Z45" s="3"/>
      <c r="AA45" s="3"/>
      <c r="AB45" s="3"/>
    </row>
    <row r="46" spans="2:28" x14ac:dyDescent="0.25">
      <c r="T46" t="s">
        <v>38</v>
      </c>
      <c r="Y46" s="3"/>
      <c r="Z46" s="3"/>
      <c r="AA46" s="3"/>
      <c r="AB46" s="3"/>
    </row>
    <row r="47" spans="2:28" x14ac:dyDescent="0.25">
      <c r="T47" t="s">
        <v>13</v>
      </c>
      <c r="U47" s="6">
        <f>U39</f>
        <v>19</v>
      </c>
      <c r="V47" t="s">
        <v>0</v>
      </c>
      <c r="W47" s="16">
        <f>U47*$U$13</f>
        <v>112.20472440944883</v>
      </c>
      <c r="X47" t="s">
        <v>15</v>
      </c>
      <c r="Y47" s="3"/>
      <c r="Z47" s="3"/>
      <c r="AA47" s="3"/>
      <c r="AB47" s="3"/>
    </row>
    <row r="48" spans="2:28" x14ac:dyDescent="0.25">
      <c r="T48" t="s">
        <v>14</v>
      </c>
      <c r="U48" s="6">
        <f>U39</f>
        <v>19</v>
      </c>
      <c r="V48" t="s">
        <v>0</v>
      </c>
      <c r="W48" s="16">
        <f>U48*$U$13</f>
        <v>112.20472440944883</v>
      </c>
      <c r="X48" t="s">
        <v>15</v>
      </c>
      <c r="Y48" s="3"/>
      <c r="Z48" s="3"/>
      <c r="AA48" s="3"/>
      <c r="AB48" s="3"/>
    </row>
    <row r="49" spans="14:28" x14ac:dyDescent="0.25">
      <c r="T49" t="s">
        <v>11</v>
      </c>
      <c r="U49" s="6">
        <f>U22-U39-U39</f>
        <v>452.8</v>
      </c>
      <c r="V49" t="s">
        <v>0</v>
      </c>
      <c r="W49" s="16">
        <f>U49*$U$13</f>
        <v>2674.0157480314961</v>
      </c>
      <c r="X49" t="s">
        <v>15</v>
      </c>
      <c r="Y49" s="3"/>
      <c r="Z49" s="3"/>
      <c r="AA49" s="3"/>
      <c r="AB49" s="3"/>
    </row>
    <row r="50" spans="14:28" x14ac:dyDescent="0.25">
      <c r="T50" t="s">
        <v>12</v>
      </c>
      <c r="U50" s="6">
        <f>U23-U39-U39</f>
        <v>285</v>
      </c>
      <c r="V50" t="s">
        <v>0</v>
      </c>
      <c r="W50" s="16">
        <f>U50*$U$13</f>
        <v>1683.0708661417323</v>
      </c>
      <c r="X50" t="s">
        <v>15</v>
      </c>
      <c r="Y50" s="3"/>
      <c r="Z50" s="3"/>
      <c r="AA50" s="3"/>
      <c r="AB50" s="3"/>
    </row>
    <row r="51" spans="14:28" x14ac:dyDescent="0.25">
      <c r="Y51" s="3"/>
      <c r="Z51" s="3"/>
      <c r="AA51" s="3"/>
      <c r="AB51" s="3"/>
    </row>
    <row r="52" spans="14:28" x14ac:dyDescent="0.25">
      <c r="T52" t="s">
        <v>35</v>
      </c>
      <c r="Y52" s="3"/>
      <c r="AA52" s="3"/>
      <c r="AB52" s="3"/>
    </row>
    <row r="53" spans="14:28" x14ac:dyDescent="0.25">
      <c r="T53" t="s">
        <v>16</v>
      </c>
      <c r="U53" s="6">
        <f>U39+U10</f>
        <v>22</v>
      </c>
      <c r="V53" t="s">
        <v>0</v>
      </c>
      <c r="W53" s="16">
        <f>U53*$U$13</f>
        <v>129.9212598425197</v>
      </c>
      <c r="X53" t="s">
        <v>15</v>
      </c>
      <c r="Y53" s="3"/>
      <c r="Z53" s="3"/>
      <c r="AA53" s="3"/>
      <c r="AB53" s="3"/>
    </row>
    <row r="54" spans="14:28" x14ac:dyDescent="0.25">
      <c r="T54" t="s">
        <v>17</v>
      </c>
      <c r="U54" s="6">
        <f>U34+U36+U10</f>
        <v>266.8</v>
      </c>
      <c r="V54" t="s">
        <v>0</v>
      </c>
      <c r="W54" s="16">
        <f>U54*$U$13</f>
        <v>1575.5905511811025</v>
      </c>
      <c r="X54" t="s">
        <v>15</v>
      </c>
      <c r="Z54" s="3"/>
      <c r="AA54" s="3"/>
      <c r="AB54" s="3"/>
    </row>
    <row r="55" spans="14:28" x14ac:dyDescent="0.25">
      <c r="N55" s="7"/>
      <c r="T55" t="s">
        <v>14</v>
      </c>
      <c r="U55" s="6">
        <f>U39+U10</f>
        <v>22</v>
      </c>
      <c r="V55" t="s">
        <v>0</v>
      </c>
      <c r="W55" s="16">
        <f>U55*$U$13</f>
        <v>129.9212598425197</v>
      </c>
      <c r="X55" t="s">
        <v>15</v>
      </c>
      <c r="Y55" s="3"/>
      <c r="Z55" s="3"/>
      <c r="AA55" s="3"/>
      <c r="AB55" s="3"/>
    </row>
    <row r="56" spans="14:28" x14ac:dyDescent="0.25">
      <c r="T56" t="s">
        <v>11</v>
      </c>
      <c r="U56" s="6">
        <f>U33-U39-U10-U10</f>
        <v>202</v>
      </c>
      <c r="V56" t="s">
        <v>0</v>
      </c>
      <c r="W56" s="16">
        <f>U56*$U$13</f>
        <v>1192.9133858267717</v>
      </c>
      <c r="X56" t="s">
        <v>15</v>
      </c>
      <c r="Z56" s="3"/>
      <c r="AA56" s="3"/>
      <c r="AB56" s="3"/>
    </row>
    <row r="57" spans="14:28" x14ac:dyDescent="0.25">
      <c r="T57" t="s">
        <v>12</v>
      </c>
      <c r="U57" s="6">
        <f>U23-U39-U39-U10-U10</f>
        <v>279</v>
      </c>
      <c r="V57" t="s">
        <v>0</v>
      </c>
      <c r="W57" s="16">
        <f>U57*$U$13</f>
        <v>1647.6377952755906</v>
      </c>
      <c r="X57" t="s">
        <v>15</v>
      </c>
      <c r="Z57" s="3"/>
      <c r="AA57" s="3"/>
      <c r="AB57" s="3"/>
    </row>
    <row r="58" spans="14:28" x14ac:dyDescent="0.25">
      <c r="Z58" s="3"/>
      <c r="AA58" s="3"/>
      <c r="AB58" s="3"/>
    </row>
    <row r="59" spans="14:28" x14ac:dyDescent="0.25">
      <c r="Z59" s="3"/>
      <c r="AA59" s="3"/>
      <c r="AB59" s="3"/>
    </row>
    <row r="60" spans="14:28" x14ac:dyDescent="0.25">
      <c r="Z60" s="3"/>
      <c r="AA60" s="3"/>
      <c r="AB60" s="3"/>
    </row>
    <row r="61" spans="14:28" x14ac:dyDescent="0.25">
      <c r="Z61" s="3"/>
      <c r="AA61" s="3"/>
      <c r="AB61" s="3"/>
    </row>
    <row r="62" spans="14:28" x14ac:dyDescent="0.25">
      <c r="Z62" s="3"/>
      <c r="AA62" s="3"/>
      <c r="AB62" s="3"/>
    </row>
    <row r="63" spans="14:28" x14ac:dyDescent="0.25">
      <c r="Y63" s="3"/>
      <c r="Z63" s="3"/>
      <c r="AA63" s="3"/>
      <c r="AB63" s="3"/>
    </row>
    <row r="64" spans="14:28" x14ac:dyDescent="0.25">
      <c r="Y64" s="1"/>
      <c r="Z64" s="1"/>
      <c r="AA64" s="1"/>
    </row>
    <row r="65" spans="25:27" x14ac:dyDescent="0.25">
      <c r="Y65" s="1"/>
      <c r="Z65" s="1"/>
      <c r="AA65" s="1"/>
    </row>
    <row r="66" spans="25:27" x14ac:dyDescent="0.25">
      <c r="Y66" s="1"/>
      <c r="Z66" s="1"/>
      <c r="AA66" s="1"/>
    </row>
    <row r="67" spans="25:27" x14ac:dyDescent="0.25">
      <c r="Y67" s="1"/>
      <c r="Z67" s="1"/>
      <c r="AA67" s="1"/>
    </row>
    <row r="68" spans="25:27" x14ac:dyDescent="0.25">
      <c r="Y68" s="1"/>
      <c r="Z68" s="1"/>
      <c r="AA68" s="1"/>
    </row>
    <row r="69" spans="25:27" x14ac:dyDescent="0.25">
      <c r="Y69" s="1"/>
      <c r="Z69" s="1"/>
      <c r="AA69" s="1"/>
    </row>
    <row r="70" spans="25:27" x14ac:dyDescent="0.25">
      <c r="Y70" s="1"/>
      <c r="Z70" s="1"/>
      <c r="AA70" s="1"/>
    </row>
    <row r="71" spans="25:27" x14ac:dyDescent="0.25">
      <c r="Y71" s="1"/>
      <c r="Z71" s="1"/>
      <c r="AA71" s="1"/>
    </row>
    <row r="72" spans="25:27" x14ac:dyDescent="0.25">
      <c r="Y72" s="1"/>
      <c r="Z72" s="1"/>
      <c r="AA72" s="1"/>
    </row>
    <row r="73" spans="25:27" x14ac:dyDescent="0.25">
      <c r="Y73" s="1"/>
      <c r="Z73" s="1"/>
      <c r="AA73" s="1"/>
    </row>
    <row r="74" spans="25:27" x14ac:dyDescent="0.25">
      <c r="Y74" s="1"/>
      <c r="Z74" s="1"/>
      <c r="AA74" s="1"/>
    </row>
    <row r="75" spans="25:27" x14ac:dyDescent="0.25">
      <c r="Y75" s="1"/>
      <c r="Z75" s="1"/>
      <c r="AA75" s="1"/>
    </row>
    <row r="76" spans="25:27" x14ac:dyDescent="0.25">
      <c r="Y76" s="1"/>
      <c r="Z76" s="1"/>
      <c r="AA76" s="1"/>
    </row>
    <row r="77" spans="25:27" x14ac:dyDescent="0.25">
      <c r="Y77" s="1"/>
      <c r="Z77" s="1"/>
      <c r="AA77" s="1"/>
    </row>
    <row r="78" spans="25:27" x14ac:dyDescent="0.25">
      <c r="Y78" s="1"/>
      <c r="Z78" s="1"/>
      <c r="AA78" s="1"/>
    </row>
    <row r="79" spans="25:27" x14ac:dyDescent="0.25">
      <c r="Y79" s="1"/>
      <c r="Z79" s="1"/>
      <c r="AA79" s="1"/>
    </row>
    <row r="80" spans="25:27" x14ac:dyDescent="0.25">
      <c r="Y80" s="1"/>
      <c r="Z80" s="1"/>
      <c r="AA80" s="1"/>
    </row>
    <row r="81" spans="25:27" x14ac:dyDescent="0.25">
      <c r="Y81" s="1"/>
      <c r="Z81" s="1"/>
      <c r="AA81" s="1"/>
    </row>
    <row r="82" spans="25:27" x14ac:dyDescent="0.25">
      <c r="Y82" s="1"/>
      <c r="Z82" s="1"/>
      <c r="AA82" s="1"/>
    </row>
    <row r="83" spans="25:27" x14ac:dyDescent="0.25">
      <c r="Y83" s="1"/>
      <c r="Z83" s="1"/>
      <c r="AA83" s="1"/>
    </row>
    <row r="84" spans="25:27" x14ac:dyDescent="0.25">
      <c r="Y84" s="1"/>
      <c r="Z84" s="1"/>
      <c r="AA84" s="1"/>
    </row>
    <row r="85" spans="25:27" x14ac:dyDescent="0.25">
      <c r="Y85" s="1"/>
      <c r="Z85" s="1"/>
      <c r="AA85" s="1"/>
    </row>
    <row r="86" spans="25:27" x14ac:dyDescent="0.25">
      <c r="Y86" s="1"/>
      <c r="Z86" s="1"/>
      <c r="AA86" s="1"/>
    </row>
    <row r="87" spans="25:27" x14ac:dyDescent="0.25">
      <c r="Y87" s="1"/>
      <c r="Z87" s="1"/>
      <c r="AA87" s="1"/>
    </row>
    <row r="88" spans="25:27" x14ac:dyDescent="0.25">
      <c r="Y88" s="1"/>
      <c r="Z88" s="1"/>
      <c r="AA88" s="1"/>
    </row>
    <row r="89" spans="25:27" x14ac:dyDescent="0.25">
      <c r="Y89" s="1"/>
      <c r="Z89" s="1"/>
      <c r="AA89" s="1"/>
    </row>
    <row r="90" spans="25:27" x14ac:dyDescent="0.25">
      <c r="Y90" s="1"/>
      <c r="Z90" s="1"/>
      <c r="AA90" s="1"/>
    </row>
    <row r="91" spans="25:27" x14ac:dyDescent="0.25">
      <c r="Y91" s="1"/>
      <c r="Z91" s="1"/>
      <c r="AA91" s="1"/>
    </row>
    <row r="92" spans="25:27" x14ac:dyDescent="0.25">
      <c r="Y92" s="1"/>
      <c r="Z92" s="1"/>
      <c r="AA92" s="1"/>
    </row>
    <row r="93" spans="25:27" x14ac:dyDescent="0.25">
      <c r="Y93" s="1"/>
      <c r="Z93" s="1"/>
      <c r="AA93" s="1"/>
    </row>
    <row r="94" spans="25:27" x14ac:dyDescent="0.25">
      <c r="Y94" s="1"/>
      <c r="Z94" s="1"/>
      <c r="AA94" s="1"/>
    </row>
    <row r="95" spans="25:27" x14ac:dyDescent="0.25">
      <c r="Y95" s="1"/>
      <c r="Z95" s="1"/>
      <c r="AA95" s="1"/>
    </row>
    <row r="96" spans="25:27" x14ac:dyDescent="0.25">
      <c r="Y96" s="1"/>
      <c r="Z96" s="1"/>
      <c r="AA96" s="1"/>
    </row>
    <row r="97" spans="25:27" x14ac:dyDescent="0.25">
      <c r="Y97" s="1"/>
      <c r="Z97" s="1"/>
      <c r="AA97" s="1"/>
    </row>
    <row r="98" spans="25:27" x14ac:dyDescent="0.25">
      <c r="Y98" s="1"/>
      <c r="Z98" s="1"/>
      <c r="AA98" s="1"/>
    </row>
    <row r="99" spans="25:27" x14ac:dyDescent="0.25">
      <c r="Y99" s="1"/>
      <c r="Z99" s="1"/>
      <c r="AA99" s="1"/>
    </row>
    <row r="100" spans="25:27" x14ac:dyDescent="0.25">
      <c r="Y100" s="1"/>
      <c r="Z100" s="1"/>
      <c r="AA100" s="1"/>
    </row>
    <row r="101" spans="25:27" x14ac:dyDescent="0.25">
      <c r="Y101" s="1"/>
      <c r="Z101" s="1"/>
      <c r="AA101" s="1"/>
    </row>
    <row r="102" spans="25:27" x14ac:dyDescent="0.25">
      <c r="Y102" s="1"/>
      <c r="Z102" s="1"/>
      <c r="AA102" s="1"/>
    </row>
    <row r="103" spans="25:27" x14ac:dyDescent="0.25">
      <c r="Y103" s="1"/>
      <c r="Z103" s="1"/>
      <c r="AA103" s="1"/>
    </row>
    <row r="104" spans="25:27" x14ac:dyDescent="0.25">
      <c r="Y104" s="1"/>
      <c r="Z104" s="1"/>
      <c r="AA104" s="1"/>
    </row>
    <row r="105" spans="25:27" x14ac:dyDescent="0.25">
      <c r="Y105" s="1"/>
      <c r="Z105" s="1"/>
      <c r="AA105" s="1"/>
    </row>
    <row r="106" spans="25:27" x14ac:dyDescent="0.25">
      <c r="Y106" s="1"/>
      <c r="Z106" s="1"/>
      <c r="AA106" s="1"/>
    </row>
    <row r="107" spans="25:27" x14ac:dyDescent="0.25">
      <c r="Y107" s="1"/>
      <c r="Z107" s="1"/>
      <c r="AA107" s="1"/>
    </row>
    <row r="108" spans="25:27" x14ac:dyDescent="0.25">
      <c r="Y108" s="1"/>
      <c r="Z108" s="1"/>
      <c r="AA108" s="1"/>
    </row>
    <row r="109" spans="25:27" x14ac:dyDescent="0.25">
      <c r="Y109" s="1"/>
      <c r="Z109" s="1"/>
      <c r="AA109" s="1"/>
    </row>
    <row r="110" spans="25:27" x14ac:dyDescent="0.25">
      <c r="Y110" s="1"/>
      <c r="Z110" s="1"/>
      <c r="AA110" s="1"/>
    </row>
    <row r="111" spans="25:27" x14ac:dyDescent="0.25">
      <c r="Y111" s="1"/>
      <c r="Z111" s="1"/>
      <c r="AA111" s="1"/>
    </row>
    <row r="112" spans="25:27" x14ac:dyDescent="0.25">
      <c r="Y112" s="1"/>
      <c r="Z112" s="1"/>
      <c r="AA112" s="1"/>
    </row>
    <row r="113" spans="25:27" x14ac:dyDescent="0.25">
      <c r="Y113" s="1"/>
      <c r="Z113" s="1"/>
      <c r="AA113" s="1"/>
    </row>
    <row r="114" spans="25:27" x14ac:dyDescent="0.25">
      <c r="Y114" s="1"/>
      <c r="Z114" s="1"/>
      <c r="AA114" s="1"/>
    </row>
    <row r="115" spans="25:27" x14ac:dyDescent="0.25">
      <c r="Y115" s="1"/>
      <c r="Z115" s="1"/>
      <c r="AA115" s="1"/>
    </row>
    <row r="116" spans="25:27" x14ac:dyDescent="0.25">
      <c r="Y116" s="1"/>
      <c r="Z116" s="1"/>
      <c r="AA116" s="1"/>
    </row>
    <row r="117" spans="25:27" x14ac:dyDescent="0.25">
      <c r="Y117" s="1"/>
      <c r="Z117" s="1"/>
      <c r="AA117" s="1"/>
    </row>
    <row r="118" spans="25:27" x14ac:dyDescent="0.25">
      <c r="Y118" s="1"/>
      <c r="Z118" s="1"/>
      <c r="AA118" s="1"/>
    </row>
    <row r="119" spans="25:27" x14ac:dyDescent="0.25">
      <c r="Y119" s="1"/>
      <c r="Z119" s="1"/>
      <c r="AA119" s="1"/>
    </row>
    <row r="120" spans="25:27" x14ac:dyDescent="0.25">
      <c r="Y120" s="1"/>
      <c r="Z120" s="1"/>
      <c r="AA120" s="1"/>
    </row>
    <row r="121" spans="25:27" x14ac:dyDescent="0.25">
      <c r="Y121" s="1"/>
      <c r="Z121" s="1"/>
      <c r="AA121" s="1"/>
    </row>
    <row r="122" spans="25:27" x14ac:dyDescent="0.25">
      <c r="Y122" s="1"/>
      <c r="Z122" s="1"/>
      <c r="AA122" s="1"/>
    </row>
    <row r="123" spans="25:27" x14ac:dyDescent="0.25">
      <c r="Y123" s="1"/>
      <c r="Z123" s="1"/>
      <c r="AA123" s="1"/>
    </row>
    <row r="124" spans="25:27" x14ac:dyDescent="0.25">
      <c r="Y124" s="1"/>
      <c r="Z124" s="1"/>
      <c r="AA124" s="1"/>
    </row>
    <row r="125" spans="25:27" x14ac:dyDescent="0.25">
      <c r="Y125" s="1"/>
      <c r="Z125" s="1"/>
      <c r="AA125" s="1"/>
    </row>
    <row r="126" spans="25:27" x14ac:dyDescent="0.25">
      <c r="Y126" s="1"/>
      <c r="Z126" s="1"/>
      <c r="AA126" s="1"/>
    </row>
    <row r="127" spans="25:27" x14ac:dyDescent="0.25">
      <c r="Y127" s="1"/>
      <c r="Z127" s="1"/>
      <c r="AA127" s="1"/>
    </row>
    <row r="128" spans="25:27" x14ac:dyDescent="0.25">
      <c r="Y128" s="1"/>
      <c r="Z128" s="1"/>
      <c r="AA128" s="1"/>
    </row>
    <row r="129" spans="25:27" x14ac:dyDescent="0.25">
      <c r="Y129" s="1"/>
      <c r="Z129" s="1"/>
      <c r="AA129" s="1"/>
    </row>
    <row r="130" spans="25:27" x14ac:dyDescent="0.25">
      <c r="Y130" s="1"/>
      <c r="Z130" s="1"/>
      <c r="AA130" s="1"/>
    </row>
    <row r="131" spans="25:27" x14ac:dyDescent="0.25">
      <c r="Y131" s="1"/>
      <c r="Z131" s="1"/>
      <c r="AA131" s="1"/>
    </row>
    <row r="132" spans="25:27" x14ac:dyDescent="0.25">
      <c r="Y132" s="1"/>
      <c r="Z132" s="1"/>
      <c r="AA132" s="1"/>
    </row>
    <row r="133" spans="25:27" x14ac:dyDescent="0.25">
      <c r="Y133" s="1"/>
      <c r="Z133" s="1"/>
      <c r="AA133" s="1"/>
    </row>
    <row r="134" spans="25:27" x14ac:dyDescent="0.25">
      <c r="Y134" s="1"/>
      <c r="Z134" s="1"/>
      <c r="AA134" s="1"/>
    </row>
    <row r="135" spans="25:27" x14ac:dyDescent="0.25">
      <c r="Y135" s="1"/>
      <c r="Z135" s="1"/>
      <c r="AA135" s="1"/>
    </row>
    <row r="136" spans="25:27" x14ac:dyDescent="0.25">
      <c r="Y136" s="1"/>
      <c r="Z136" s="1"/>
      <c r="AA136" s="1"/>
    </row>
    <row r="137" spans="25:27" x14ac:dyDescent="0.25">
      <c r="Y137" s="1"/>
      <c r="Z137" s="1"/>
      <c r="AA137" s="1"/>
    </row>
    <row r="138" spans="25:27" x14ac:dyDescent="0.25">
      <c r="Y138" s="1"/>
      <c r="Z138" s="1"/>
      <c r="AA138" s="1"/>
    </row>
    <row r="139" spans="25:27" x14ac:dyDescent="0.25">
      <c r="Y139" s="1"/>
      <c r="Z139" s="1"/>
      <c r="AA139" s="1"/>
    </row>
    <row r="140" spans="25:27" x14ac:dyDescent="0.25">
      <c r="Y140" s="1"/>
      <c r="Z140" s="1"/>
      <c r="AA140" s="1"/>
    </row>
    <row r="141" spans="25:27" x14ac:dyDescent="0.25">
      <c r="Y141" s="1"/>
      <c r="Z141" s="1"/>
      <c r="AA141" s="1"/>
    </row>
    <row r="142" spans="25:27" x14ac:dyDescent="0.25">
      <c r="Y142" s="1"/>
      <c r="Z142" s="1"/>
      <c r="AA142" s="1"/>
    </row>
    <row r="143" spans="25:27" x14ac:dyDescent="0.25">
      <c r="Y143" s="1"/>
      <c r="Z143" s="1"/>
      <c r="AA143" s="1"/>
    </row>
    <row r="144" spans="25:27" x14ac:dyDescent="0.25">
      <c r="Y144" s="1"/>
      <c r="Z144" s="1"/>
      <c r="AA144" s="1"/>
    </row>
    <row r="145" spans="25:27" x14ac:dyDescent="0.25">
      <c r="Y145" s="1"/>
      <c r="Z145" s="1"/>
      <c r="AA145" s="1"/>
    </row>
    <row r="146" spans="25:27" x14ac:dyDescent="0.25">
      <c r="Y146" s="1"/>
      <c r="Z146" s="1"/>
      <c r="AA146" s="1"/>
    </row>
    <row r="147" spans="25:27" x14ac:dyDescent="0.25">
      <c r="Y147" s="1"/>
      <c r="Z147" s="1"/>
      <c r="AA147" s="1"/>
    </row>
    <row r="148" spans="25:27" x14ac:dyDescent="0.25">
      <c r="Y148" s="1"/>
      <c r="Z148" s="1"/>
      <c r="AA148" s="1"/>
    </row>
    <row r="149" spans="25:27" x14ac:dyDescent="0.25">
      <c r="Y149" s="1"/>
      <c r="Z149" s="1"/>
      <c r="AA149" s="1"/>
    </row>
    <row r="150" spans="25:27" x14ac:dyDescent="0.25">
      <c r="Y150" s="1"/>
      <c r="Z150" s="1"/>
      <c r="AA150" s="1"/>
    </row>
    <row r="151" spans="25:27" x14ac:dyDescent="0.25">
      <c r="Y151" s="1"/>
      <c r="Z151" s="1"/>
      <c r="AA151" s="1"/>
    </row>
    <row r="152" spans="25:27" x14ac:dyDescent="0.25">
      <c r="Y152" s="1"/>
      <c r="Z152" s="1"/>
      <c r="AA152" s="1"/>
    </row>
    <row r="153" spans="25:27" x14ac:dyDescent="0.25">
      <c r="Y153" s="1"/>
      <c r="Z153" s="1"/>
      <c r="AA153" s="1"/>
    </row>
    <row r="154" spans="25:27" x14ac:dyDescent="0.25">
      <c r="Y154" s="1"/>
      <c r="Z154" s="1"/>
      <c r="AA154" s="1"/>
    </row>
    <row r="155" spans="25:27" x14ac:dyDescent="0.25">
      <c r="Y155" s="1"/>
      <c r="Z155" s="1"/>
      <c r="AA155" s="1"/>
    </row>
    <row r="156" spans="25:27" x14ac:dyDescent="0.25">
      <c r="Y156" s="1"/>
      <c r="Z156" s="1"/>
      <c r="AA156" s="1"/>
    </row>
    <row r="157" spans="25:27" x14ac:dyDescent="0.25">
      <c r="Y157" s="1"/>
      <c r="Z157" s="1"/>
      <c r="AA157" s="1"/>
    </row>
    <row r="158" spans="25:27" x14ac:dyDescent="0.25">
      <c r="Y158" s="1"/>
      <c r="Z158" s="1"/>
      <c r="AA158" s="1"/>
    </row>
    <row r="159" spans="25:27" x14ac:dyDescent="0.25">
      <c r="Y159" s="1"/>
      <c r="Z159" s="1"/>
      <c r="AA159" s="1"/>
    </row>
    <row r="160" spans="25:27" x14ac:dyDescent="0.25">
      <c r="Y160" s="1"/>
      <c r="Z160" s="1"/>
      <c r="AA160" s="1"/>
    </row>
    <row r="161" spans="25:27" x14ac:dyDescent="0.25">
      <c r="Y161" s="1"/>
      <c r="Z161" s="1"/>
      <c r="AA161" s="1"/>
    </row>
    <row r="162" spans="25:27" x14ac:dyDescent="0.25">
      <c r="Y162" s="1"/>
      <c r="Z162" s="1"/>
      <c r="AA162" s="1"/>
    </row>
    <row r="163" spans="25:27" x14ac:dyDescent="0.25">
      <c r="Y163" s="1"/>
      <c r="Z163" s="1"/>
      <c r="AA163" s="1"/>
    </row>
    <row r="164" spans="25:27" x14ac:dyDescent="0.25">
      <c r="Y164" s="1"/>
      <c r="Z164" s="1"/>
      <c r="AA164" s="1"/>
    </row>
    <row r="165" spans="25:27" x14ac:dyDescent="0.25">
      <c r="Y165" s="1"/>
      <c r="Z165" s="1"/>
      <c r="AA16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 Nobbe</dc:creator>
  <cp:lastModifiedBy>Engel Nobbe</cp:lastModifiedBy>
  <dcterms:created xsi:type="dcterms:W3CDTF">2025-08-12T16:34:13Z</dcterms:created>
  <dcterms:modified xsi:type="dcterms:W3CDTF">2025-08-14T10:25:27Z</dcterms:modified>
</cp:coreProperties>
</file>